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315" windowWidth="18195" windowHeight="7560"/>
  </bookViews>
  <sheets>
    <sheet name="Main Effects" sheetId="1" r:id="rId1"/>
    <sheet name="Total Utility" sheetId="3" r:id="rId2"/>
    <sheet name="Simulator" sheetId="2" r:id="rId3"/>
  </sheets>
  <definedNames>
    <definedName name="solver_adj" localSheetId="2" hidden="1">Simulator!$H$4</definedName>
    <definedName name="solver_adj" localSheetId="1" hidden="1">'Total Utility'!$I$2</definedName>
    <definedName name="solver_cvg" localSheetId="2" hidden="1">0.0001</definedName>
    <definedName name="solver_cvg" localSheetId="1" hidden="1">0.0001</definedName>
    <definedName name="solver_drv" localSheetId="2" hidden="1">1</definedName>
    <definedName name="solver_drv" localSheetId="1" hidden="1">2</definedName>
    <definedName name="solver_eng" localSheetId="0" hidden="1">1</definedName>
    <definedName name="solver_eng" localSheetId="2" hidden="1">1</definedName>
    <definedName name="solver_eng" localSheetId="1" hidden="1">1</definedName>
    <definedName name="solver_est" localSheetId="2" hidden="1">1</definedName>
    <definedName name="solver_est" localSheetId="1" hidden="1">1</definedName>
    <definedName name="solver_itr" localSheetId="2" hidden="1">2147483647</definedName>
    <definedName name="solver_itr" localSheetId="1" hidden="1">2147483647</definedName>
    <definedName name="solver_mip" localSheetId="2" hidden="1">2147483647</definedName>
    <definedName name="solver_mip" localSheetId="1" hidden="1">2147483647</definedName>
    <definedName name="solver_mni" localSheetId="2" hidden="1">30</definedName>
    <definedName name="solver_mni" localSheetId="1" hidden="1">30</definedName>
    <definedName name="solver_mrt" localSheetId="2" hidden="1">0.075</definedName>
    <definedName name="solver_mrt" localSheetId="1" hidden="1">0.075</definedName>
    <definedName name="solver_msl" localSheetId="2" hidden="1">2</definedName>
    <definedName name="solver_msl" localSheetId="1" hidden="1">2</definedName>
    <definedName name="solver_neg" localSheetId="0" hidden="1">1</definedName>
    <definedName name="solver_neg" localSheetId="2" hidden="1">1</definedName>
    <definedName name="solver_neg" localSheetId="1" hidden="1">1</definedName>
    <definedName name="solver_nod" localSheetId="2" hidden="1">2147483647</definedName>
    <definedName name="solver_nod" localSheetId="1" hidden="1">2147483647</definedName>
    <definedName name="solver_num" localSheetId="0" hidden="1">0</definedName>
    <definedName name="solver_num" localSheetId="2" hidden="1">0</definedName>
    <definedName name="solver_num" localSheetId="1" hidden="1">0</definedName>
    <definedName name="solver_nwt" localSheetId="2" hidden="1">1</definedName>
    <definedName name="solver_nwt" localSheetId="1" hidden="1">1</definedName>
    <definedName name="solver_opt" localSheetId="0" hidden="1">'Main Effects'!#REF!</definedName>
    <definedName name="solver_opt" localSheetId="2" hidden="1">Simulator!$G$21</definedName>
    <definedName name="solver_opt" localSheetId="1" hidden="1">'Total Utility'!$B$22</definedName>
    <definedName name="solver_pre" localSheetId="2" hidden="1">0.000001</definedName>
    <definedName name="solver_pre" localSheetId="1" hidden="1">0.000001</definedName>
    <definedName name="solver_rbv" localSheetId="2" hidden="1">1</definedName>
    <definedName name="solver_rbv" localSheetId="1" hidden="1">2</definedName>
    <definedName name="solver_rlx" localSheetId="2" hidden="1">2</definedName>
    <definedName name="solver_rlx" localSheetId="1" hidden="1">2</definedName>
    <definedName name="solver_rsd" localSheetId="2" hidden="1">0</definedName>
    <definedName name="solver_rsd" localSheetId="1" hidden="1">0</definedName>
    <definedName name="solver_scl" localSheetId="2" hidden="1">1</definedName>
    <definedName name="solver_scl" localSheetId="1" hidden="1">2</definedName>
    <definedName name="solver_sho" localSheetId="2" hidden="1">2</definedName>
    <definedName name="solver_sho" localSheetId="1" hidden="1">2</definedName>
    <definedName name="solver_ssz" localSheetId="2" hidden="1">100</definedName>
    <definedName name="solver_ssz" localSheetId="1" hidden="1">100</definedName>
    <definedName name="solver_tim" localSheetId="2" hidden="1">2147483647</definedName>
    <definedName name="solver_tim" localSheetId="1" hidden="1">2147483647</definedName>
    <definedName name="solver_tol" localSheetId="2" hidden="1">0.01</definedName>
    <definedName name="solver_tol" localSheetId="1" hidden="1">0.01</definedName>
    <definedName name="solver_typ" localSheetId="0" hidden="1">1</definedName>
    <definedName name="solver_typ" localSheetId="2" hidden="1">1</definedName>
    <definedName name="solver_typ" localSheetId="1" hidden="1">3</definedName>
    <definedName name="solver_val" localSheetId="0" hidden="1">0</definedName>
    <definedName name="solver_val" localSheetId="2" hidden="1">0</definedName>
    <definedName name="solver_val" localSheetId="1" hidden="1">0</definedName>
    <definedName name="solver_ver" localSheetId="0" hidden="1">3</definedName>
    <definedName name="solver_ver" localSheetId="2" hidden="1">3</definedName>
    <definedName name="solver_ver" localSheetId="1" hidden="1">3</definedName>
  </definedNames>
  <calcPr calcId="145621"/>
</workbook>
</file>

<file path=xl/calcChain.xml><?xml version="1.0" encoding="utf-8"?>
<calcChain xmlns="http://schemas.openxmlformats.org/spreadsheetml/2006/main">
  <c r="F6" i="1" l="1"/>
  <c r="G8" i="1"/>
  <c r="D15" i="2" l="1"/>
  <c r="D16" i="2"/>
  <c r="D14" i="2"/>
  <c r="N3" i="2"/>
  <c r="N2" i="2"/>
  <c r="M3" i="2"/>
  <c r="M2" i="2"/>
  <c r="E15" i="2"/>
  <c r="E16" i="2"/>
  <c r="E14" i="2"/>
  <c r="E17" i="2"/>
  <c r="I8" i="2" l="1"/>
  <c r="B20" i="3"/>
  <c r="A3" i="3"/>
  <c r="A4" i="3"/>
  <c r="A5" i="3"/>
  <c r="A13" i="3" s="1"/>
  <c r="A20" i="3" s="1"/>
  <c r="A28" i="3" s="1"/>
  <c r="A2" i="3"/>
  <c r="A1" i="3"/>
  <c r="B7" i="2" l="1"/>
  <c r="B8" i="2"/>
  <c r="B16" i="2" s="1"/>
  <c r="B6" i="2"/>
  <c r="G6" i="1"/>
  <c r="E2" i="1"/>
  <c r="E3" i="1"/>
  <c r="E4" i="1"/>
  <c r="E5" i="1"/>
  <c r="E6" i="1"/>
  <c r="A10" i="3" l="1"/>
  <c r="A17" i="3" s="1"/>
  <c r="A25" i="3" s="1"/>
  <c r="A11" i="3"/>
  <c r="A18" i="3" s="1"/>
  <c r="A26" i="3" s="1"/>
  <c r="A12" i="3"/>
  <c r="A19" i="3" s="1"/>
  <c r="A27" i="3" s="1"/>
  <c r="A9" i="3"/>
  <c r="A16" i="3" s="1"/>
  <c r="A24" i="3" s="1"/>
  <c r="B15" i="2"/>
  <c r="B14" i="2"/>
  <c r="B25" i="3" l="1"/>
  <c r="B26" i="3"/>
  <c r="B27" i="3"/>
  <c r="B24" i="3"/>
  <c r="I7" i="2"/>
  <c r="I6" i="2"/>
  <c r="E13" i="2"/>
  <c r="D13" i="2"/>
  <c r="B17" i="3"/>
  <c r="B18" i="3"/>
  <c r="B19" i="3"/>
  <c r="B16" i="3"/>
  <c r="I4" i="2" l="1"/>
  <c r="B22" i="3"/>
  <c r="C22" i="2" l="1"/>
  <c r="C26" i="2"/>
  <c r="C30" i="2"/>
  <c r="C28" i="2"/>
  <c r="C29" i="2"/>
  <c r="C23" i="2"/>
  <c r="C27" i="2"/>
  <c r="C21" i="2"/>
  <c r="C24" i="2"/>
  <c r="C25" i="2"/>
  <c r="G17" i="2"/>
  <c r="G13" i="2"/>
  <c r="G21" i="2" s="1"/>
  <c r="G15" i="2"/>
  <c r="G14" i="2"/>
  <c r="G16" i="2"/>
  <c r="F9" i="1"/>
  <c r="F10" i="1"/>
  <c r="F11" i="1"/>
  <c r="F12" i="1"/>
  <c r="F8" i="1"/>
  <c r="F3" i="1"/>
  <c r="F4" i="1"/>
  <c r="F5" i="1"/>
  <c r="F2" i="1"/>
  <c r="G18" i="2" l="1"/>
  <c r="F15" i="1"/>
  <c r="D24" i="2"/>
  <c r="D22" i="2"/>
  <c r="D26" i="2"/>
  <c r="D28" i="2"/>
  <c r="D30" i="2"/>
  <c r="D27" i="2"/>
  <c r="D29" i="2"/>
  <c r="D23" i="2"/>
  <c r="D25" i="2"/>
  <c r="F14" i="1"/>
  <c r="G11" i="1" l="1"/>
  <c r="G2" i="1"/>
  <c r="G4" i="1"/>
  <c r="G9" i="1"/>
  <c r="G3" i="1"/>
  <c r="G5" i="1"/>
  <c r="G12" i="1"/>
  <c r="G10" i="1"/>
  <c r="G1" i="1" l="1"/>
  <c r="G7" i="1"/>
  <c r="H7" i="1" l="1"/>
  <c r="H1" i="1"/>
</calcChain>
</file>

<file path=xl/sharedStrings.xml><?xml version="1.0" encoding="utf-8"?>
<sst xmlns="http://schemas.openxmlformats.org/spreadsheetml/2006/main" count="43" uniqueCount="37">
  <si>
    <t>Price</t>
  </si>
  <si>
    <t>Utilities для номинальной цены</t>
  </si>
  <si>
    <t>Макс</t>
  </si>
  <si>
    <t>Мин</t>
  </si>
  <si>
    <t>Цена</t>
  </si>
  <si>
    <t>Total</t>
  </si>
  <si>
    <t>Эластичность</t>
  </si>
  <si>
    <t>Спрос</t>
  </si>
  <si>
    <t>Наш Продукт</t>
  </si>
  <si>
    <t>Elasticity</t>
  </si>
  <si>
    <t>Total Utility</t>
  </si>
  <si>
    <t>Наш продукт</t>
  </si>
  <si>
    <t>Brand</t>
  </si>
  <si>
    <t>MP</t>
  </si>
  <si>
    <t>L1-L2</t>
  </si>
  <si>
    <t>Затраты</t>
  </si>
  <si>
    <t>Прибыль</t>
  </si>
  <si>
    <t>Остальной рынок</t>
  </si>
  <si>
    <t>Цена, P</t>
  </si>
  <si>
    <t>Текущая P</t>
  </si>
  <si>
    <t>12 руб.</t>
  </si>
  <si>
    <t>17 руб.</t>
  </si>
  <si>
    <t>22 руб.</t>
  </si>
  <si>
    <t>27 руб.</t>
  </si>
  <si>
    <t>32 руб.</t>
  </si>
  <si>
    <t>Бренд</t>
  </si>
  <si>
    <t>Цена  Nominal</t>
  </si>
  <si>
    <t>Effects</t>
  </si>
  <si>
    <t>Продукт А</t>
  </si>
  <si>
    <t>Продукт В</t>
  </si>
  <si>
    <t>Продукт С</t>
  </si>
  <si>
    <t>Продукт D</t>
  </si>
  <si>
    <t>Продукт Е</t>
  </si>
  <si>
    <t>А</t>
  </si>
  <si>
    <t>В</t>
  </si>
  <si>
    <t>Относительная доля рынка (RMS), в шт.</t>
  </si>
  <si>
    <r>
      <t>U</t>
    </r>
    <r>
      <rPr>
        <b/>
        <vertAlign val="subscript"/>
        <sz val="11"/>
        <color theme="1"/>
        <rFont val="Calibri"/>
        <family val="2"/>
        <charset val="204"/>
        <scheme val="minor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</si>
</sst>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00"/>
    <numFmt numFmtId="165" formatCode="0.0%"/>
    <numFmt numFmtId="166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vertAlign val="subscript"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2" fillId="3" borderId="3" xfId="0" applyFont="1" applyFill="1" applyBorder="1"/>
    <xf numFmtId="0" fontId="2" fillId="3" borderId="0" xfId="0" applyFont="1" applyFill="1"/>
    <xf numFmtId="0" fontId="0" fillId="0" borderId="5" xfId="0" applyBorder="1" applyProtection="1">
      <protection hidden="1"/>
    </xf>
    <xf numFmtId="0" fontId="0" fillId="0" borderId="0" xfId="0" applyBorder="1" applyProtection="1">
      <protection hidden="1"/>
    </xf>
    <xf numFmtId="2" fontId="0" fillId="0" borderId="0" xfId="0" applyNumberFormat="1" applyBorder="1" applyProtection="1">
      <protection hidden="1"/>
    </xf>
    <xf numFmtId="164" fontId="0" fillId="0" borderId="6" xfId="1" applyNumberFormat="1" applyFont="1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0" xfId="0" applyProtection="1">
      <protection hidden="1"/>
    </xf>
    <xf numFmtId="0" fontId="2" fillId="3" borderId="0" xfId="0" applyFont="1" applyFill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1" xfId="0" applyBorder="1" applyProtection="1">
      <protection hidden="1"/>
    </xf>
    <xf numFmtId="0" fontId="0" fillId="0" borderId="1" xfId="0" applyFill="1" applyBorder="1" applyProtection="1">
      <protection hidden="1"/>
    </xf>
    <xf numFmtId="0" fontId="2" fillId="0" borderId="13" xfId="0" applyFont="1" applyBorder="1" applyAlignment="1" applyProtection="1">
      <alignment horizontal="center"/>
      <protection hidden="1"/>
    </xf>
    <xf numFmtId="0" fontId="2" fillId="0" borderId="16" xfId="0" applyFont="1" applyBorder="1" applyAlignment="1" applyProtection="1">
      <alignment horizontal="center"/>
      <protection hidden="1"/>
    </xf>
    <xf numFmtId="0" fontId="0" fillId="2" borderId="2" xfId="0" applyFill="1" applyBorder="1" applyProtection="1">
      <protection hidden="1"/>
    </xf>
    <xf numFmtId="164" fontId="0" fillId="2" borderId="1" xfId="0" applyNumberFormat="1" applyFill="1" applyBorder="1" applyProtection="1">
      <protection hidden="1"/>
    </xf>
    <xf numFmtId="166" fontId="0" fillId="2" borderId="1" xfId="0" applyNumberFormat="1" applyFill="1" applyBorder="1" applyProtection="1">
      <protection hidden="1"/>
    </xf>
    <xf numFmtId="0" fontId="0" fillId="2" borderId="1" xfId="0" applyFill="1" applyBorder="1" applyProtection="1">
      <protection hidden="1"/>
    </xf>
    <xf numFmtId="165" fontId="0" fillId="2" borderId="1" xfId="2" applyNumberFormat="1" applyFont="1" applyFill="1" applyBorder="1" applyProtection="1">
      <protection hidden="1"/>
    </xf>
    <xf numFmtId="0" fontId="0" fillId="4" borderId="2" xfId="0" applyFill="1" applyBorder="1" applyProtection="1">
      <protection hidden="1"/>
    </xf>
    <xf numFmtId="164" fontId="0" fillId="4" borderId="2" xfId="0" applyNumberFormat="1" applyFill="1" applyBorder="1" applyProtection="1">
      <protection hidden="1"/>
    </xf>
    <xf numFmtId="166" fontId="0" fillId="4" borderId="2" xfId="0" applyNumberFormat="1" applyFill="1" applyBorder="1" applyProtection="1">
      <protection hidden="1"/>
    </xf>
    <xf numFmtId="165" fontId="0" fillId="4" borderId="2" xfId="2" applyNumberFormat="1" applyFont="1" applyFill="1" applyBorder="1" applyProtection="1">
      <protection hidden="1"/>
    </xf>
    <xf numFmtId="164" fontId="0" fillId="2" borderId="2" xfId="0" applyNumberFormat="1" applyFill="1" applyBorder="1" applyProtection="1">
      <protection hidden="1"/>
    </xf>
    <xf numFmtId="166" fontId="0" fillId="2" borderId="2" xfId="0" applyNumberFormat="1" applyFill="1" applyBorder="1" applyProtection="1">
      <protection hidden="1"/>
    </xf>
    <xf numFmtId="165" fontId="0" fillId="2" borderId="2" xfId="2" applyNumberFormat="1" applyFont="1" applyFill="1" applyBorder="1" applyProtection="1">
      <protection hidden="1"/>
    </xf>
    <xf numFmtId="0" fontId="0" fillId="4" borderId="1" xfId="0" applyFill="1" applyBorder="1" applyProtection="1">
      <protection hidden="1"/>
    </xf>
    <xf numFmtId="166" fontId="0" fillId="4" borderId="1" xfId="0" applyNumberFormat="1" applyFill="1" applyBorder="1" applyProtection="1">
      <protection hidden="1"/>
    </xf>
    <xf numFmtId="165" fontId="0" fillId="0" borderId="0" xfId="0" applyNumberFormat="1" applyProtection="1">
      <protection hidden="1"/>
    </xf>
    <xf numFmtId="0" fontId="2" fillId="3" borderId="8" xfId="0" applyFont="1" applyFill="1" applyBorder="1" applyAlignment="1" applyProtection="1">
      <alignment horizontal="center"/>
      <protection hidden="1"/>
    </xf>
    <xf numFmtId="164" fontId="0" fillId="0" borderId="6" xfId="0" applyNumberFormat="1" applyBorder="1" applyProtection="1">
      <protection hidden="1"/>
    </xf>
    <xf numFmtId="164" fontId="0" fillId="0" borderId="0" xfId="0" applyNumberFormat="1" applyProtection="1">
      <protection hidden="1"/>
    </xf>
    <xf numFmtId="164" fontId="0" fillId="0" borderId="8" xfId="0" applyNumberFormat="1" applyBorder="1" applyProtection="1">
      <protection hidden="1"/>
    </xf>
    <xf numFmtId="0" fontId="2" fillId="0" borderId="11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11" xfId="0" applyFont="1" applyFill="1" applyBorder="1" applyAlignment="1" applyProtection="1">
      <alignment horizontal="left" vertical="center" wrapText="1"/>
      <protection hidden="1"/>
    </xf>
    <xf numFmtId="0" fontId="2" fillId="0" borderId="12" xfId="0" applyFont="1" applyFill="1" applyBorder="1" applyAlignment="1" applyProtection="1">
      <alignment horizontal="left" vertical="center" wrapText="1"/>
      <protection hidden="1"/>
    </xf>
    <xf numFmtId="0" fontId="2" fillId="0" borderId="13" xfId="0" applyFont="1" applyFill="1" applyBorder="1" applyAlignment="1" applyProtection="1">
      <alignment horizontal="left" vertical="center" wrapText="1"/>
      <protection hidden="1"/>
    </xf>
    <xf numFmtId="0" fontId="2" fillId="0" borderId="14" xfId="0" applyFont="1" applyFill="1" applyBorder="1" applyAlignment="1" applyProtection="1">
      <alignment horizontal="left" vertical="center" wrapText="1"/>
      <protection hidden="1"/>
    </xf>
    <xf numFmtId="0" fontId="0" fillId="5" borderId="0" xfId="0" applyFill="1" applyBorder="1" applyProtection="1">
      <protection locked="0" hidden="1"/>
    </xf>
    <xf numFmtId="0" fontId="0" fillId="5" borderId="7" xfId="0" applyFill="1" applyBorder="1" applyAlignment="1" applyProtection="1">
      <alignment horizontal="center"/>
      <protection locked="0" hidden="1"/>
    </xf>
    <xf numFmtId="0" fontId="4" fillId="3" borderId="3" xfId="0" applyFont="1" applyFill="1" applyBorder="1" applyAlignment="1" applyProtection="1">
      <alignment horizontal="right"/>
      <protection hidden="1"/>
    </xf>
    <xf numFmtId="0" fontId="4" fillId="3" borderId="9" xfId="0" applyFont="1" applyFill="1" applyBorder="1" applyAlignment="1" applyProtection="1">
      <alignment horizontal="right"/>
      <protection hidden="1"/>
    </xf>
    <xf numFmtId="0" fontId="4" fillId="3" borderId="4" xfId="0" applyFont="1" applyFill="1" applyBorder="1" applyAlignment="1" applyProtection="1">
      <alignment horizontal="right"/>
      <protection hidden="1"/>
    </xf>
    <xf numFmtId="0" fontId="4" fillId="3" borderId="3" xfId="0" applyFont="1" applyFill="1" applyBorder="1" applyAlignment="1" applyProtection="1">
      <alignment horizontal="center"/>
      <protection hidden="1"/>
    </xf>
    <xf numFmtId="0" fontId="4" fillId="3" borderId="4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Protection="1">
      <protection hidden="1"/>
    </xf>
    <xf numFmtId="0" fontId="4" fillId="3" borderId="0" xfId="0" applyFont="1" applyFill="1" applyAlignment="1">
      <alignment horizontal="center"/>
    </xf>
    <xf numFmtId="0" fontId="2" fillId="5" borderId="0" xfId="0" applyFont="1" applyFill="1" applyProtection="1">
      <protection locked="0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right"/>
    </xf>
    <xf numFmtId="0" fontId="4" fillId="3" borderId="0" xfId="0" applyFont="1" applyFill="1" applyBorder="1"/>
    <xf numFmtId="0" fontId="0" fillId="4" borderId="0" xfId="0" applyFill="1" applyBorder="1" applyProtection="1">
      <protection hidden="1"/>
    </xf>
    <xf numFmtId="164" fontId="0" fillId="4" borderId="6" xfId="1" applyNumberFormat="1" applyFont="1" applyFill="1" applyBorder="1" applyProtection="1">
      <protection hidden="1"/>
    </xf>
    <xf numFmtId="9" fontId="0" fillId="4" borderId="0" xfId="2" applyFont="1" applyFill="1"/>
    <xf numFmtId="0" fontId="0" fillId="4" borderId="9" xfId="0" applyFill="1" applyBorder="1" applyProtection="1">
      <protection hidden="1"/>
    </xf>
    <xf numFmtId="164" fontId="0" fillId="4" borderId="4" xfId="0" applyNumberFormat="1" applyFill="1" applyBorder="1" applyProtection="1"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Привлекательность</a:t>
            </a:r>
            <a:r>
              <a:rPr lang="ru-RU" baseline="0"/>
              <a:t> атрибутов (основные эффекты)</a:t>
            </a:r>
            <a:endParaRPr lang="ru-RU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'Main Effects'!$E$1</c:f>
              <c:strCache>
                <c:ptCount val="1"/>
                <c:pt idx="0">
                  <c:v>Бренд</c:v>
                </c:pt>
              </c:strCache>
            </c:strRef>
          </c:tx>
          <c:marker>
            <c:symbol val="none"/>
          </c:marker>
          <c:cat>
            <c:strRef>
              <c:f>'Main Effects'!$E$2:$E$6</c:f>
              <c:strCache>
                <c:ptCount val="5"/>
                <c:pt idx="0">
                  <c:v>Продукт А</c:v>
                </c:pt>
                <c:pt idx="1">
                  <c:v>Продукт В</c:v>
                </c:pt>
                <c:pt idx="2">
                  <c:v>Продукт С</c:v>
                </c:pt>
                <c:pt idx="3">
                  <c:v>Продукт D</c:v>
                </c:pt>
                <c:pt idx="4">
                  <c:v>Продукт Е</c:v>
                </c:pt>
              </c:strCache>
            </c:strRef>
          </c:cat>
          <c:val>
            <c:numRef>
              <c:f>'Main Effects'!$G$2:$G$6</c:f>
              <c:numCache>
                <c:formatCode>0.000</c:formatCode>
                <c:ptCount val="5"/>
                <c:pt idx="0">
                  <c:v>0.71873629304167463</c:v>
                </c:pt>
                <c:pt idx="1">
                  <c:v>0.85431317615699187</c:v>
                </c:pt>
                <c:pt idx="2">
                  <c:v>0.39494438855318204</c:v>
                </c:pt>
                <c:pt idx="3">
                  <c:v>0.23005018284537804</c:v>
                </c:pt>
                <c:pt idx="4">
                  <c:v>0.49616367621347973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556096"/>
        <c:axId val="44790272"/>
      </c:lineChart>
      <c:lineChart>
        <c:grouping val="standard"/>
        <c:varyColors val="0"/>
        <c:ser>
          <c:idx val="1"/>
          <c:order val="1"/>
          <c:tx>
            <c:strRef>
              <c:f>'Main Effects'!$E$7</c:f>
              <c:strCache>
                <c:ptCount val="1"/>
                <c:pt idx="0">
                  <c:v>Цена</c:v>
                </c:pt>
              </c:strCache>
            </c:strRef>
          </c:tx>
          <c:marker>
            <c:symbol val="none"/>
          </c:marker>
          <c:cat>
            <c:strRef>
              <c:f>'Main Effects'!$E$8:$E$12</c:f>
              <c:strCache>
                <c:ptCount val="5"/>
                <c:pt idx="0">
                  <c:v>12 руб.</c:v>
                </c:pt>
                <c:pt idx="1">
                  <c:v>17 руб.</c:v>
                </c:pt>
                <c:pt idx="2">
                  <c:v>22 руб.</c:v>
                </c:pt>
                <c:pt idx="3">
                  <c:v>27 руб.</c:v>
                </c:pt>
                <c:pt idx="4">
                  <c:v>32 руб.</c:v>
                </c:pt>
              </c:strCache>
            </c:strRef>
          </c:cat>
          <c:val>
            <c:numRef>
              <c:f>'Main Effects'!$G$8:$G$12</c:f>
              <c:numCache>
                <c:formatCode>0.000</c:formatCode>
                <c:ptCount val="5"/>
                <c:pt idx="0">
                  <c:v>1</c:v>
                </c:pt>
                <c:pt idx="1">
                  <c:v>0.81899618286695275</c:v>
                </c:pt>
                <c:pt idx="2">
                  <c:v>0.56159500266407569</c:v>
                </c:pt>
                <c:pt idx="3">
                  <c:v>0.31361653127967815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395072"/>
        <c:axId val="44790848"/>
      </c:lineChart>
      <c:catAx>
        <c:axId val="1915560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4790272"/>
        <c:crosses val="autoZero"/>
        <c:auto val="1"/>
        <c:lblAlgn val="ctr"/>
        <c:lblOffset val="100"/>
        <c:noMultiLvlLbl val="0"/>
      </c:catAx>
      <c:valAx>
        <c:axId val="44790272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Желаемость</a:t>
                </a:r>
                <a:endParaRPr lang="en-US"/>
              </a:p>
            </c:rich>
          </c:tx>
          <c:layout/>
          <c:overlay val="0"/>
        </c:title>
        <c:numFmt formatCode="0.000" sourceLinked="1"/>
        <c:majorTickMark val="none"/>
        <c:minorTickMark val="none"/>
        <c:tickLblPos val="nextTo"/>
        <c:crossAx val="191556096"/>
        <c:crosses val="autoZero"/>
        <c:crossBetween val="between"/>
        <c:majorUnit val="0.2"/>
      </c:valAx>
      <c:valAx>
        <c:axId val="44790848"/>
        <c:scaling>
          <c:orientation val="minMax"/>
          <c:max val="1"/>
        </c:scaling>
        <c:delete val="0"/>
        <c:axPos val="r"/>
        <c:numFmt formatCode="0.000" sourceLinked="1"/>
        <c:majorTickMark val="out"/>
        <c:minorTickMark val="none"/>
        <c:tickLblPos val="nextTo"/>
        <c:crossAx val="267395072"/>
        <c:crosses val="max"/>
        <c:crossBetween val="between"/>
        <c:majorUnit val="0.2"/>
      </c:valAx>
      <c:catAx>
        <c:axId val="267395072"/>
        <c:scaling>
          <c:orientation val="minMax"/>
        </c:scaling>
        <c:delete val="0"/>
        <c:axPos val="t"/>
        <c:majorTickMark val="out"/>
        <c:minorTickMark val="none"/>
        <c:tickLblPos val="nextTo"/>
        <c:crossAx val="44790848"/>
        <c:crosses val="max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baseline="0"/>
              <a:t> Совокупная полезность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'Total Utility'!$A$15</c:f>
              <c:strCache>
                <c:ptCount val="1"/>
                <c:pt idx="0">
                  <c:v>Total Utility</c:v>
                </c:pt>
              </c:strCache>
            </c:strRef>
          </c:tx>
          <c:marker>
            <c:symbol val="none"/>
          </c:marker>
          <c:cat>
            <c:strRef>
              <c:f>'Total Utility'!$A$1:$A$5</c:f>
              <c:strCache>
                <c:ptCount val="5"/>
                <c:pt idx="0">
                  <c:v>Продукт А</c:v>
                </c:pt>
                <c:pt idx="1">
                  <c:v>Продукт В</c:v>
                </c:pt>
                <c:pt idx="2">
                  <c:v>Продукт С</c:v>
                </c:pt>
                <c:pt idx="3">
                  <c:v>Продукт D</c:v>
                </c:pt>
                <c:pt idx="4">
                  <c:v>Продукт Е</c:v>
                </c:pt>
              </c:strCache>
            </c:strRef>
          </c:cat>
          <c:val>
            <c:numRef>
              <c:f>'Total Utility'!$B$16:$B$20</c:f>
              <c:numCache>
                <c:formatCode>General</c:formatCode>
                <c:ptCount val="5"/>
                <c:pt idx="0">
                  <c:v>-3.4867962516058428</c:v>
                </c:pt>
                <c:pt idx="1">
                  <c:v>-3.0113407804572065</c:v>
                </c:pt>
                <c:pt idx="2">
                  <c:v>-3.6846515768545447</c:v>
                </c:pt>
                <c:pt idx="3">
                  <c:v>-4.131049942258409</c:v>
                </c:pt>
                <c:pt idx="4">
                  <c:v>-3.2178511944150325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398144"/>
        <c:axId val="44793152"/>
      </c:lineChart>
      <c:catAx>
        <c:axId val="26739814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44793152"/>
        <c:crosses val="autoZero"/>
        <c:auto val="1"/>
        <c:lblAlgn val="ctr"/>
        <c:lblOffset val="100"/>
        <c:noMultiLvlLbl val="0"/>
      </c:catAx>
      <c:valAx>
        <c:axId val="44793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7398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6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Simulator!$B$13:$B$17</c:f>
              <c:strCache>
                <c:ptCount val="5"/>
                <c:pt idx="0">
                  <c:v>Наш Продукт</c:v>
                </c:pt>
                <c:pt idx="1">
                  <c:v>Продукт С</c:v>
                </c:pt>
                <c:pt idx="2">
                  <c:v>Продукт D</c:v>
                </c:pt>
                <c:pt idx="3">
                  <c:v>Продукт Е</c:v>
                </c:pt>
                <c:pt idx="4">
                  <c:v>Остальной рынок</c:v>
                </c:pt>
              </c:strCache>
            </c:strRef>
          </c:cat>
          <c:val>
            <c:numRef>
              <c:f>Simulator!$G$13:$G$17</c:f>
              <c:numCache>
                <c:formatCode>0.0%</c:formatCode>
                <c:ptCount val="5"/>
                <c:pt idx="0">
                  <c:v>5.7312599688194854E-2</c:v>
                </c:pt>
                <c:pt idx="1">
                  <c:v>2.3792892430306585E-2</c:v>
                </c:pt>
                <c:pt idx="2">
                  <c:v>2.4287609554412847E-2</c:v>
                </c:pt>
                <c:pt idx="3">
                  <c:v>3.5331222839121816E-2</c:v>
                </c:pt>
                <c:pt idx="4">
                  <c:v>0.85927567548796391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Кривая</a:t>
            </a:r>
            <a:r>
              <a:rPr lang="ru-RU" baseline="0"/>
              <a:t> Спроса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Simulator!$C$20</c:f>
              <c:strCache>
                <c:ptCount val="1"/>
                <c:pt idx="0">
                  <c:v>Спрос</c:v>
                </c:pt>
              </c:strCache>
            </c:strRef>
          </c:tx>
          <c:marker>
            <c:symbol val="none"/>
          </c:marker>
          <c:cat>
            <c:numRef>
              <c:f>Simulator!$B$21:$B$30</c:f>
              <c:numCache>
                <c:formatCode>General</c:formatCode>
                <c:ptCount val="10"/>
                <c:pt idx="0">
                  <c:v>12</c:v>
                </c:pt>
                <c:pt idx="1">
                  <c:v>14.5</c:v>
                </c:pt>
                <c:pt idx="2">
                  <c:v>17</c:v>
                </c:pt>
                <c:pt idx="3">
                  <c:v>19.5</c:v>
                </c:pt>
                <c:pt idx="4">
                  <c:v>22</c:v>
                </c:pt>
                <c:pt idx="5">
                  <c:v>24.5</c:v>
                </c:pt>
                <c:pt idx="6">
                  <c:v>27</c:v>
                </c:pt>
                <c:pt idx="7">
                  <c:v>29.5</c:v>
                </c:pt>
                <c:pt idx="8">
                  <c:v>32</c:v>
                </c:pt>
                <c:pt idx="9">
                  <c:v>34.5</c:v>
                </c:pt>
              </c:numCache>
            </c:numRef>
          </c:cat>
          <c:val>
            <c:numRef>
              <c:f>Simulator!$C$21:$C$30</c:f>
              <c:numCache>
                <c:formatCode>General</c:formatCode>
                <c:ptCount val="10"/>
                <c:pt idx="0">
                  <c:v>0.13410663069981865</c:v>
                </c:pt>
                <c:pt idx="1">
                  <c:v>0.10777682925794296</c:v>
                </c:pt>
                <c:pt idx="2">
                  <c:v>8.6102445784437764E-2</c:v>
                </c:pt>
                <c:pt idx="3">
                  <c:v>6.8452460562519621E-2</c:v>
                </c:pt>
                <c:pt idx="4">
                  <c:v>5.4205917630317221E-2</c:v>
                </c:pt>
                <c:pt idx="5">
                  <c:v>4.2788219123672158E-2</c:v>
                </c:pt>
                <c:pt idx="6">
                  <c:v>3.368982810447034E-2</c:v>
                </c:pt>
                <c:pt idx="7">
                  <c:v>2.647259367472083E-2</c:v>
                </c:pt>
                <c:pt idx="8">
                  <c:v>2.0768248253655999E-2</c:v>
                </c:pt>
                <c:pt idx="9">
                  <c:v>1.6272536090589863E-2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767616"/>
        <c:axId val="703884096"/>
      </c:lineChart>
      <c:catAx>
        <c:axId val="70276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Цена, руб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03884096"/>
        <c:crosses val="autoZero"/>
        <c:auto val="1"/>
        <c:lblAlgn val="ctr"/>
        <c:lblOffset val="100"/>
        <c:noMultiLvlLbl val="0"/>
      </c:catAx>
      <c:valAx>
        <c:axId val="703884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Спрос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02767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croll" dx="16" fmlaLink="$I$2" horiz="1" max="50" min="10" page="10" val="38"/>
</file>

<file path=xl/ctrlProps/ctrlProp2.xml><?xml version="1.0" encoding="utf-8"?>
<formControlPr xmlns="http://schemas.microsoft.com/office/spreadsheetml/2009/9/main" objectType="Scroll" dx="16" fmlaLink="$H$4" horiz="1" max="50" min="10" page="10" val="22"/>
</file>

<file path=xl/ctrlProps/ctrlProp3.xml><?xml version="1.0" encoding="utf-8"?>
<formControlPr xmlns="http://schemas.microsoft.com/office/spreadsheetml/2009/9/main" objectType="Scroll" dx="16" fmlaLink="$H$6" horiz="1" max="50" min="10" page="10" val="22"/>
</file>

<file path=xl/ctrlProps/ctrlProp4.xml><?xml version="1.0" encoding="utf-8"?>
<formControlPr xmlns="http://schemas.microsoft.com/office/spreadsheetml/2009/9/main" objectType="Scroll" dx="16" fmlaLink="$H$7" horiz="1" max="50" min="10" page="10" val="18"/>
</file>

<file path=xl/ctrlProps/ctrlProp5.xml><?xml version="1.0" encoding="utf-8"?>
<formControlPr xmlns="http://schemas.microsoft.com/office/spreadsheetml/2009/9/main" objectType="Drop" dropLines="2" dropStyle="combo" dx="16" fmlaLink="$L$2" fmlaRange="$K$2:$K$3" noThreeD="1" sel="2" val="0"/>
</file>

<file path=xl/ctrlProps/ctrlProp6.xml><?xml version="1.0" encoding="utf-8"?>
<formControlPr xmlns="http://schemas.microsoft.com/office/spreadsheetml/2009/9/main" objectType="Scroll" dx="16" fmlaLink="$H$8" horiz="1" max="50" min="10" page="10" val="2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211667</xdr:colOff>
      <xdr:row>0</xdr:row>
      <xdr:rowOff>127000</xdr:rowOff>
    </xdr:from>
    <xdr:to>
      <xdr:col>19</xdr:col>
      <xdr:colOff>114904</xdr:colOff>
      <xdr:row>26</xdr:row>
      <xdr:rowOff>68867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0</xdr:row>
          <xdr:rowOff>180975</xdr:rowOff>
        </xdr:from>
        <xdr:to>
          <xdr:col>8</xdr:col>
          <xdr:colOff>0</xdr:colOff>
          <xdr:row>1</xdr:row>
          <xdr:rowOff>180975</xdr:rowOff>
        </xdr:to>
        <xdr:sp macro="" textlink="">
          <xdr:nvSpPr>
            <xdr:cNvPr id="3073" name="Scroll Bar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</xdr:col>
      <xdr:colOff>47624</xdr:colOff>
      <xdr:row>4</xdr:row>
      <xdr:rowOff>61911</xdr:rowOff>
    </xdr:from>
    <xdr:to>
      <xdr:col>12</xdr:col>
      <xdr:colOff>114299</xdr:colOff>
      <xdr:row>27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6</xdr:col>
          <xdr:colOff>95250</xdr:colOff>
          <xdr:row>4</xdr:row>
          <xdr:rowOff>0</xdr:rowOff>
        </xdr:to>
        <xdr:sp macro="" textlink="">
          <xdr:nvSpPr>
            <xdr:cNvPr id="2051" name="Scroll Bar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9525</xdr:rowOff>
        </xdr:from>
        <xdr:to>
          <xdr:col>6</xdr:col>
          <xdr:colOff>95250</xdr:colOff>
          <xdr:row>6</xdr:row>
          <xdr:rowOff>9525</xdr:rowOff>
        </xdr:to>
        <xdr:sp macro="" textlink="">
          <xdr:nvSpPr>
            <xdr:cNvPr id="2052" name="Scroll Bar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19050</xdr:rowOff>
        </xdr:from>
        <xdr:to>
          <xdr:col>6</xdr:col>
          <xdr:colOff>104775</xdr:colOff>
          <xdr:row>7</xdr:row>
          <xdr:rowOff>19050</xdr:rowOff>
        </xdr:to>
        <xdr:sp macro="" textlink="">
          <xdr:nvSpPr>
            <xdr:cNvPr id="2054" name="Scroll Bar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9</xdr:col>
      <xdr:colOff>602191</xdr:colOff>
      <xdr:row>0</xdr:row>
      <xdr:rowOff>0</xdr:rowOff>
    </xdr:from>
    <xdr:to>
      <xdr:col>17</xdr:col>
      <xdr:colOff>274107</xdr:colOff>
      <xdr:row>18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591607</xdr:colOff>
      <xdr:row>18</xdr:row>
      <xdr:rowOff>0</xdr:rowOff>
    </xdr:from>
    <xdr:to>
      <xdr:col>17</xdr:col>
      <xdr:colOff>282574</xdr:colOff>
      <xdr:row>30</xdr:row>
      <xdr:rowOff>179387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</xdr:row>
          <xdr:rowOff>0</xdr:rowOff>
        </xdr:from>
        <xdr:to>
          <xdr:col>1</xdr:col>
          <xdr:colOff>847725</xdr:colOff>
          <xdr:row>2</xdr:row>
          <xdr:rowOff>200025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19050</xdr:rowOff>
        </xdr:from>
        <xdr:to>
          <xdr:col>6</xdr:col>
          <xdr:colOff>95250</xdr:colOff>
          <xdr:row>8</xdr:row>
          <xdr:rowOff>19050</xdr:rowOff>
        </xdr:to>
        <xdr:sp macro="" textlink="">
          <xdr:nvSpPr>
            <xdr:cNvPr id="2056" name="Scroll Bar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raktika">
      <a:dk1>
        <a:sysClr val="windowText" lastClr="000000"/>
      </a:dk1>
      <a:lt1>
        <a:sysClr val="window" lastClr="FFFFFF"/>
      </a:lt1>
      <a:dk2>
        <a:srgbClr val="AD0000"/>
      </a:dk2>
      <a:lt2>
        <a:srgbClr val="EE757A"/>
      </a:lt2>
      <a:accent1>
        <a:srgbClr val="D90007"/>
      </a:accent1>
      <a:accent2>
        <a:srgbClr val="FF570F"/>
      </a:accent2>
      <a:accent3>
        <a:srgbClr val="FFA81C"/>
      </a:accent3>
      <a:accent4>
        <a:srgbClr val="BAE800"/>
      </a:accent4>
      <a:accent5>
        <a:srgbClr val="00B028"/>
      </a:accent5>
      <a:accent6>
        <a:srgbClr val="009EC7"/>
      </a:accent6>
      <a:hlink>
        <a:srgbClr val="0030F0"/>
      </a:hlink>
      <a:folHlink>
        <a:srgbClr val="9C00A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7" Type="http://schemas.openxmlformats.org/officeDocument/2006/relationships/ctrlProp" Target="../ctrlProps/ctrlProp6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90" zoomScaleNormal="90" workbookViewId="0">
      <selection activeCell="E25" sqref="E25"/>
    </sheetView>
  </sheetViews>
  <sheetFormatPr defaultRowHeight="15" x14ac:dyDescent="0.25"/>
  <cols>
    <col min="1" max="1" width="16" bestFit="1" customWidth="1"/>
    <col min="2" max="2" width="23.5703125" customWidth="1"/>
    <col min="3" max="3" width="4.28515625" customWidth="1"/>
    <col min="5" max="5" width="16" bestFit="1" customWidth="1"/>
  </cols>
  <sheetData>
    <row r="1" spans="1:8" x14ac:dyDescent="0.25">
      <c r="A1" s="7"/>
      <c r="B1" s="62" t="s">
        <v>26</v>
      </c>
      <c r="D1" s="2"/>
      <c r="E1" s="64" t="s">
        <v>25</v>
      </c>
      <c r="F1" s="68"/>
      <c r="G1" s="69">
        <f>MAX(G2:G5)-MIN(G2:G5)</f>
        <v>0.62426299331161383</v>
      </c>
      <c r="H1" s="67">
        <f>G1/(G1+G7)</f>
        <v>0.38433615484820038</v>
      </c>
    </row>
    <row r="2" spans="1:8" x14ac:dyDescent="0.25">
      <c r="A2" s="2" t="s">
        <v>28</v>
      </c>
      <c r="B2" s="3">
        <v>0.35110877755085002</v>
      </c>
      <c r="D2" s="2"/>
      <c r="E2" s="1" t="str">
        <f>A2</f>
        <v>Продукт А</v>
      </c>
      <c r="F2" s="11">
        <f>B2*10</f>
        <v>3.5110877755084999</v>
      </c>
      <c r="G2" s="12">
        <f>(F2-$F$15)/($F$14-$F$15)</f>
        <v>0.71873629304167463</v>
      </c>
    </row>
    <row r="3" spans="1:8" x14ac:dyDescent="0.25">
      <c r="A3" s="2" t="s">
        <v>29</v>
      </c>
      <c r="B3" s="3">
        <v>0.61572035615207499</v>
      </c>
      <c r="D3" s="2"/>
      <c r="E3" s="1" t="str">
        <f t="shared" ref="E3:E6" si="0">A3</f>
        <v>Продукт В</v>
      </c>
      <c r="F3" s="11">
        <f>B3*10</f>
        <v>6.1572035615207499</v>
      </c>
      <c r="G3" s="12">
        <f>(F3-$F$15)/($F$14-$F$15)</f>
        <v>0.85431317615699187</v>
      </c>
    </row>
    <row r="4" spans="1:8" x14ac:dyDescent="0.25">
      <c r="A4" s="2" t="s">
        <v>30</v>
      </c>
      <c r="B4" s="3">
        <v>-0.28085063187237203</v>
      </c>
      <c r="D4" s="2"/>
      <c r="E4" s="1" t="str">
        <f t="shared" si="0"/>
        <v>Продукт С</v>
      </c>
      <c r="F4" s="11">
        <f>B4*10</f>
        <v>-2.8085063187237203</v>
      </c>
      <c r="G4" s="12">
        <f>(F4-$F$15)/($F$14-$F$15)</f>
        <v>0.39494438855318204</v>
      </c>
    </row>
    <row r="5" spans="1:8" x14ac:dyDescent="0.25">
      <c r="A5" s="2" t="s">
        <v>31</v>
      </c>
      <c r="B5" s="3">
        <v>-0.60268216444584499</v>
      </c>
      <c r="D5" s="2"/>
      <c r="E5" s="1" t="str">
        <f t="shared" si="0"/>
        <v>Продукт D</v>
      </c>
      <c r="F5" s="11">
        <f>B5*10</f>
        <v>-6.0268216444584501</v>
      </c>
      <c r="G5" s="12">
        <f>(F5-$F$15)/($F$14-$F$15)</f>
        <v>0.23005018284537804</v>
      </c>
    </row>
    <row r="6" spans="1:8" x14ac:dyDescent="0.25">
      <c r="A6" s="2" t="s">
        <v>32</v>
      </c>
      <c r="B6" s="3">
        <v>-8.3296337384708999E-2</v>
      </c>
      <c r="D6" s="2"/>
      <c r="E6" s="1" t="str">
        <f t="shared" si="0"/>
        <v>Продукт Е</v>
      </c>
      <c r="F6" s="11">
        <f>B6*10</f>
        <v>-0.83296337384708996</v>
      </c>
      <c r="G6" s="12">
        <f>(F6-$F$15)/($F$14-$F$15)</f>
        <v>0.49616367621347973</v>
      </c>
    </row>
    <row r="7" spans="1:8" ht="14.25" customHeight="1" x14ac:dyDescent="0.25">
      <c r="A7" s="2"/>
      <c r="B7" s="3"/>
      <c r="D7" s="2"/>
      <c r="E7" s="64" t="s">
        <v>4</v>
      </c>
      <c r="F7" s="65"/>
      <c r="G7" s="66">
        <f>MAX(G8:G12)-MIN(G8:G12)</f>
        <v>1</v>
      </c>
      <c r="H7" s="67">
        <f>G7/(G1+G7)</f>
        <v>0.61566384515179973</v>
      </c>
    </row>
    <row r="8" spans="1:8" ht="15.75" thickBot="1" x14ac:dyDescent="0.3">
      <c r="A8" s="4" t="s">
        <v>0</v>
      </c>
      <c r="B8" s="5">
        <v>-7.8977095198118505E-2</v>
      </c>
      <c r="D8" s="2"/>
      <c r="E8" s="1" t="s">
        <v>20</v>
      </c>
      <c r="F8" s="11">
        <f>B11*10</f>
        <v>9.000639666015589</v>
      </c>
      <c r="G8" s="12">
        <f>(F8-$F$15)/($F$14-$F$15)</f>
        <v>1</v>
      </c>
    </row>
    <row r="9" spans="1:8" ht="15.75" thickBot="1" x14ac:dyDescent="0.3">
      <c r="D9" s="2"/>
      <c r="E9" s="1" t="s">
        <v>21</v>
      </c>
      <c r="F9" s="11">
        <f t="shared" ref="F9:F12" si="1">B12*10</f>
        <v>5.4679057158122504</v>
      </c>
      <c r="G9" s="12">
        <f>(F9-$F$15)/($F$14-$F$15)</f>
        <v>0.81899618286695275</v>
      </c>
    </row>
    <row r="10" spans="1:8" x14ac:dyDescent="0.25">
      <c r="A10" s="7"/>
      <c r="B10" s="63" t="s">
        <v>1</v>
      </c>
      <c r="D10" s="2"/>
      <c r="E10" s="1" t="s">
        <v>22</v>
      </c>
      <c r="F10" s="11">
        <f t="shared" si="1"/>
        <v>0.44408962989674605</v>
      </c>
      <c r="G10" s="12">
        <f>(F10-$F$15)/($F$14-$F$15)</f>
        <v>0.56159500266407569</v>
      </c>
    </row>
    <row r="11" spans="1:8" x14ac:dyDescent="0.25">
      <c r="A11" s="2">
        <v>12</v>
      </c>
      <c r="B11" s="3">
        <v>0.90006396660155896</v>
      </c>
      <c r="D11" s="2"/>
      <c r="E11" s="1" t="s">
        <v>23</v>
      </c>
      <c r="F11" s="11">
        <f t="shared" si="1"/>
        <v>-4.3958191557574899</v>
      </c>
      <c r="G11" s="12">
        <f>(F11-$F$15)/($F$14-$F$15)</f>
        <v>0.31361653127967815</v>
      </c>
    </row>
    <row r="12" spans="1:8" x14ac:dyDescent="0.25">
      <c r="A12" s="2">
        <v>17</v>
      </c>
      <c r="B12" s="3">
        <v>0.54679057158122502</v>
      </c>
      <c r="D12" s="2"/>
      <c r="E12" s="1" t="s">
        <v>24</v>
      </c>
      <c r="F12" s="11">
        <f t="shared" si="1"/>
        <v>-10.516815855967101</v>
      </c>
      <c r="G12" s="12">
        <f>(F12-$F$15)/($F$14-$F$15)</f>
        <v>0</v>
      </c>
    </row>
    <row r="13" spans="1:8" x14ac:dyDescent="0.25">
      <c r="A13" s="2">
        <v>22</v>
      </c>
      <c r="B13" s="3">
        <v>4.4408962989674602E-2</v>
      </c>
      <c r="D13" s="2"/>
      <c r="E13" s="1"/>
      <c r="F13" s="10"/>
      <c r="G13" s="13"/>
    </row>
    <row r="14" spans="1:8" x14ac:dyDescent="0.25">
      <c r="A14" s="2">
        <v>27</v>
      </c>
      <c r="B14" s="3">
        <v>-0.43958191557574899</v>
      </c>
      <c r="D14" s="2"/>
      <c r="E14" s="1" t="s">
        <v>2</v>
      </c>
      <c r="F14" s="11">
        <f>MAX(F2:F12)</f>
        <v>9.000639666015589</v>
      </c>
      <c r="G14" s="13"/>
    </row>
    <row r="15" spans="1:8" x14ac:dyDescent="0.25">
      <c r="A15" s="2">
        <v>32</v>
      </c>
      <c r="B15" s="3">
        <v>-1.0516815855967101</v>
      </c>
      <c r="D15" s="2"/>
      <c r="E15" s="1" t="s">
        <v>3</v>
      </c>
      <c r="F15" s="11">
        <f>MIN(F2:F12)</f>
        <v>-10.516815855967101</v>
      </c>
      <c r="G15" s="13"/>
    </row>
    <row r="16" spans="1:8" ht="15.75" thickBot="1" x14ac:dyDescent="0.3">
      <c r="A16" s="4"/>
      <c r="B16" s="5"/>
      <c r="D16" s="4"/>
      <c r="E16" s="6"/>
      <c r="F16" s="15"/>
      <c r="G16" s="16"/>
    </row>
  </sheetData>
  <sheetProtection password="E3C9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8"/>
  <sheetViews>
    <sheetView workbookViewId="0">
      <selection activeCell="A19" sqref="A19"/>
    </sheetView>
  </sheetViews>
  <sheetFormatPr defaultRowHeight="15" x14ac:dyDescent="0.25"/>
  <cols>
    <col min="1" max="1" width="16" bestFit="1" customWidth="1"/>
    <col min="2" max="2" width="17.5703125" customWidth="1"/>
  </cols>
  <sheetData>
    <row r="1" spans="1:9" x14ac:dyDescent="0.25">
      <c r="A1" t="str">
        <f>'Main Effects'!A2</f>
        <v>Продукт А</v>
      </c>
      <c r="B1">
        <v>0.68763033010717101</v>
      </c>
      <c r="D1" s="60" t="s">
        <v>4</v>
      </c>
      <c r="E1" s="60"/>
      <c r="F1" s="60"/>
      <c r="G1" s="60"/>
      <c r="H1" s="60"/>
      <c r="I1" s="60"/>
    </row>
    <row r="2" spans="1:9" x14ac:dyDescent="0.25">
      <c r="A2" t="str">
        <f>'Main Effects'!A3</f>
        <v>Продукт В</v>
      </c>
      <c r="B2">
        <v>0.76627058377052604</v>
      </c>
      <c r="I2" s="61">
        <v>38</v>
      </c>
    </row>
    <row r="3" spans="1:9" x14ac:dyDescent="0.25">
      <c r="A3" t="str">
        <f>'Main Effects'!A4</f>
        <v>Продукт С</v>
      </c>
      <c r="B3">
        <v>-0.39586934909674498</v>
      </c>
    </row>
    <row r="4" spans="1:9" x14ac:dyDescent="0.25">
      <c r="A4" t="str">
        <f>'Main Effects'!A5</f>
        <v>Продукт D</v>
      </c>
      <c r="B4">
        <v>-0.61276635499508603</v>
      </c>
    </row>
    <row r="5" spans="1:9" x14ac:dyDescent="0.25">
      <c r="A5" t="str">
        <f>'Main Effects'!A6</f>
        <v>Продукт Е</v>
      </c>
      <c r="B5">
        <v>-0.44526520978586598</v>
      </c>
    </row>
    <row r="7" spans="1:9" x14ac:dyDescent="0.25">
      <c r="A7" s="8" t="s">
        <v>9</v>
      </c>
    </row>
    <row r="8" spans="1:9" x14ac:dyDescent="0.25">
      <c r="A8" t="s">
        <v>5</v>
      </c>
      <c r="B8">
        <v>-9.2272051292584395E-2</v>
      </c>
    </row>
    <row r="9" spans="1:9" x14ac:dyDescent="0.25">
      <c r="A9" t="str">
        <f>A1</f>
        <v>Продукт А</v>
      </c>
      <c r="B9">
        <v>-1.7581279805126498E-2</v>
      </c>
    </row>
    <row r="10" spans="1:9" x14ac:dyDescent="0.25">
      <c r="A10" t="str">
        <f>A2</f>
        <v>Продукт В</v>
      </c>
      <c r="B10">
        <v>-7.13877408182962E-3</v>
      </c>
    </row>
    <row r="11" spans="1:9" x14ac:dyDescent="0.25">
      <c r="A11" t="str">
        <f>A3</f>
        <v>Продукт С</v>
      </c>
      <c r="B11">
        <v>5.7251505621159797E-3</v>
      </c>
    </row>
    <row r="12" spans="1:9" x14ac:dyDescent="0.25">
      <c r="A12" t="str">
        <f>A4</f>
        <v>Продукт D</v>
      </c>
      <c r="B12">
        <v>-3.1435889855568303E-4</v>
      </c>
    </row>
    <row r="13" spans="1:9" x14ac:dyDescent="0.25">
      <c r="A13" t="str">
        <f>A5</f>
        <v>Продукт Е</v>
      </c>
      <c r="B13">
        <v>1.9309262223395799E-2</v>
      </c>
    </row>
    <row r="15" spans="1:9" x14ac:dyDescent="0.25">
      <c r="A15" s="8" t="s">
        <v>10</v>
      </c>
    </row>
    <row r="16" spans="1:9" x14ac:dyDescent="0.25">
      <c r="A16" t="str">
        <f>A9</f>
        <v>Продукт А</v>
      </c>
      <c r="B16" s="17">
        <f>B1+$I$2*$B$8+$I$2*B9</f>
        <v>-3.4867962516058428</v>
      </c>
    </row>
    <row r="17" spans="1:2" x14ac:dyDescent="0.25">
      <c r="A17" t="str">
        <f>A10</f>
        <v>Продукт В</v>
      </c>
      <c r="B17" s="17">
        <f>B2+$I$2*$B$8+$I$2*B10</f>
        <v>-3.0113407804572065</v>
      </c>
    </row>
    <row r="18" spans="1:2" x14ac:dyDescent="0.25">
      <c r="A18" t="str">
        <f>A11</f>
        <v>Продукт С</v>
      </c>
      <c r="B18" s="17">
        <f>B3+$I$2*$B$8+$I$2*B11</f>
        <v>-3.6846515768545447</v>
      </c>
    </row>
    <row r="19" spans="1:2" x14ac:dyDescent="0.25">
      <c r="A19" t="str">
        <f>A12</f>
        <v>Продукт D</v>
      </c>
      <c r="B19" s="17">
        <f>B4+$I$2*$B$8+$I$2*B12</f>
        <v>-4.131049942258409</v>
      </c>
    </row>
    <row r="20" spans="1:2" x14ac:dyDescent="0.25">
      <c r="A20" t="str">
        <f>A13</f>
        <v>Продукт Е</v>
      </c>
      <c r="B20" s="17">
        <f>B5+$I$2*$B$8+$I$2*B13</f>
        <v>-3.2178511944150325</v>
      </c>
    </row>
    <row r="21" spans="1:2" x14ac:dyDescent="0.25">
      <c r="B21" s="17"/>
    </row>
    <row r="22" spans="1:2" x14ac:dyDescent="0.25">
      <c r="A22" s="8" t="s">
        <v>14</v>
      </c>
      <c r="B22" s="17">
        <f>B16-B17</f>
        <v>-0.47545547114863629</v>
      </c>
    </row>
    <row r="23" spans="1:2" x14ac:dyDescent="0.25">
      <c r="B23" s="17"/>
    </row>
    <row r="24" spans="1:2" x14ac:dyDescent="0.25">
      <c r="A24" t="str">
        <f>A16</f>
        <v>Продукт А</v>
      </c>
      <c r="B24" s="17">
        <f>$B$8+B9</f>
        <v>-0.10985333109771089</v>
      </c>
    </row>
    <row r="25" spans="1:2" x14ac:dyDescent="0.25">
      <c r="A25" t="str">
        <f t="shared" ref="A25:A28" si="0">A17</f>
        <v>Продукт В</v>
      </c>
      <c r="B25" s="17">
        <f t="shared" ref="B25:B27" si="1">$B$8+B10</f>
        <v>-9.9410825374414008E-2</v>
      </c>
    </row>
    <row r="26" spans="1:2" x14ac:dyDescent="0.25">
      <c r="A26" t="str">
        <f t="shared" si="0"/>
        <v>Продукт С</v>
      </c>
      <c r="B26" s="17">
        <f t="shared" si="1"/>
        <v>-8.6546900730468418E-2</v>
      </c>
    </row>
    <row r="27" spans="1:2" x14ac:dyDescent="0.25">
      <c r="A27" t="str">
        <f t="shared" si="0"/>
        <v>Продукт D</v>
      </c>
      <c r="B27" s="17">
        <f t="shared" si="1"/>
        <v>-9.2586410191140084E-2</v>
      </c>
    </row>
    <row r="28" spans="1:2" x14ac:dyDescent="0.25">
      <c r="A28" t="str">
        <f t="shared" si="0"/>
        <v>Продукт Е</v>
      </c>
    </row>
  </sheetData>
  <sheetProtection password="E3C9" sheet="1" objects="1" scenarios="1"/>
  <mergeCells count="1">
    <mergeCell ref="D1:I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Scroll Bar 1">
              <controlPr defaultSize="0" autoPict="0">
                <anchor moveWithCells="1">
                  <from>
                    <xdr:col>3</xdr:col>
                    <xdr:colOff>9525</xdr:colOff>
                    <xdr:row>0</xdr:row>
                    <xdr:rowOff>180975</xdr:rowOff>
                  </from>
                  <to>
                    <xdr:col>8</xdr:col>
                    <xdr:colOff>0</xdr:colOff>
                    <xdr:row>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33"/>
  <sheetViews>
    <sheetView zoomScale="90" zoomScaleNormal="90" workbookViewId="0">
      <selection activeCell="B4" sqref="B4"/>
    </sheetView>
  </sheetViews>
  <sheetFormatPr defaultRowHeight="15" x14ac:dyDescent="0.25"/>
  <cols>
    <col min="1" max="1" width="5.7109375" customWidth="1"/>
    <col min="2" max="2" width="12.85546875" bestFit="1" customWidth="1"/>
    <col min="4" max="4" width="13.42578125" customWidth="1"/>
    <col min="5" max="5" width="9.7109375" customWidth="1"/>
    <col min="6" max="6" width="11.85546875" bestFit="1" customWidth="1"/>
    <col min="7" max="7" width="9.7109375" customWidth="1"/>
    <col min="8" max="8" width="10.28515625" bestFit="1" customWidth="1"/>
  </cols>
  <sheetData>
    <row r="1" spans="2:14" s="17" customFormat="1" ht="7.5" customHeight="1" x14ac:dyDescent="0.25">
      <c r="C1" s="10"/>
      <c r="D1" s="10"/>
      <c r="E1" s="10"/>
      <c r="F1" s="10"/>
      <c r="G1" s="10"/>
      <c r="H1" s="10"/>
      <c r="I1" s="10"/>
      <c r="M1" s="17" t="s">
        <v>12</v>
      </c>
      <c r="N1" s="17" t="s">
        <v>13</v>
      </c>
    </row>
    <row r="2" spans="2:14" s="17" customFormat="1" x14ac:dyDescent="0.25">
      <c r="B2" s="59" t="s">
        <v>11</v>
      </c>
      <c r="C2" s="10"/>
      <c r="D2" s="58" t="s">
        <v>18</v>
      </c>
      <c r="E2" s="58"/>
      <c r="F2" s="58"/>
      <c r="G2" s="58"/>
      <c r="H2" s="18"/>
      <c r="I2" s="18"/>
      <c r="K2" s="17" t="s">
        <v>33</v>
      </c>
      <c r="L2" s="17">
        <v>2</v>
      </c>
      <c r="M2" s="17">
        <f>'Total Utility'!B1</f>
        <v>0.68763033010717101</v>
      </c>
      <c r="N2" s="17">
        <f>'Total Utility'!B9</f>
        <v>-1.7581279805126498E-2</v>
      </c>
    </row>
    <row r="3" spans="2:14" s="17" customFormat="1" ht="18" x14ac:dyDescent="0.35">
      <c r="B3" s="10"/>
      <c r="C3" s="10"/>
      <c r="D3" s="10"/>
      <c r="E3" s="10"/>
      <c r="F3" s="10"/>
      <c r="G3" s="10"/>
      <c r="H3" s="19" t="s">
        <v>19</v>
      </c>
      <c r="I3" s="19" t="s">
        <v>36</v>
      </c>
      <c r="K3" s="17" t="s">
        <v>34</v>
      </c>
      <c r="M3" s="17">
        <f>'Total Utility'!B2</f>
        <v>0.76627058377052604</v>
      </c>
      <c r="N3" s="17">
        <f>'Total Utility'!B10</f>
        <v>-7.13877408182962E-3</v>
      </c>
    </row>
    <row r="4" spans="2:14" s="17" customFormat="1" ht="15" customHeight="1" x14ac:dyDescent="0.25">
      <c r="B4" s="20" t="s">
        <v>8</v>
      </c>
      <c r="C4" s="20"/>
      <c r="D4" s="20"/>
      <c r="E4" s="20"/>
      <c r="F4" s="20"/>
      <c r="G4" s="20"/>
      <c r="H4" s="51">
        <v>22</v>
      </c>
      <c r="I4" s="20">
        <f>D13+H4*E17+H4*E13</f>
        <v>-1.4207675744665822</v>
      </c>
    </row>
    <row r="5" spans="2:14" s="17" customFormat="1" x14ac:dyDescent="0.25">
      <c r="B5" s="10"/>
      <c r="C5" s="10"/>
      <c r="D5" s="10"/>
      <c r="E5" s="10"/>
      <c r="F5" s="10"/>
      <c r="G5" s="10"/>
      <c r="H5" s="21"/>
      <c r="I5" s="10"/>
    </row>
    <row r="6" spans="2:14" s="17" customFormat="1" x14ac:dyDescent="0.25">
      <c r="B6" s="20" t="str">
        <f>'Main Effects'!A4</f>
        <v>Продукт С</v>
      </c>
      <c r="C6" s="20"/>
      <c r="D6" s="20"/>
      <c r="E6" s="20"/>
      <c r="F6" s="20"/>
      <c r="G6" s="20"/>
      <c r="H6" s="51">
        <v>22</v>
      </c>
      <c r="I6" s="20">
        <f>D14+H6*$E$17+H6*E14</f>
        <v>-2.29990116516705</v>
      </c>
    </row>
    <row r="7" spans="2:14" s="17" customFormat="1" x14ac:dyDescent="0.25">
      <c r="B7" s="20" t="str">
        <f>'Main Effects'!A5</f>
        <v>Продукт D</v>
      </c>
      <c r="C7" s="20"/>
      <c r="D7" s="20"/>
      <c r="E7" s="20"/>
      <c r="F7" s="20"/>
      <c r="G7" s="20"/>
      <c r="H7" s="51">
        <v>18</v>
      </c>
      <c r="I7" s="20">
        <f>D15+H7*$E$17+H7*E15</f>
        <v>-2.2793217384356077</v>
      </c>
    </row>
    <row r="8" spans="2:14" s="17" customFormat="1" x14ac:dyDescent="0.25">
      <c r="B8" s="20" t="str">
        <f>'Main Effects'!A6</f>
        <v>Продукт Е</v>
      </c>
      <c r="C8" s="20"/>
      <c r="D8" s="20"/>
      <c r="E8" s="20"/>
      <c r="F8" s="20"/>
      <c r="G8" s="20"/>
      <c r="H8" s="51">
        <v>20</v>
      </c>
      <c r="I8" s="20">
        <f>D16+H8*$E$17+H8*E16</f>
        <v>-1.9045209911696381</v>
      </c>
    </row>
    <row r="9" spans="2:14" s="17" customFormat="1" x14ac:dyDescent="0.25">
      <c r="B9" s="22" t="s">
        <v>17</v>
      </c>
      <c r="C9" s="22"/>
      <c r="D9" s="22"/>
      <c r="E9" s="22"/>
      <c r="F9" s="22"/>
      <c r="G9" s="22"/>
      <c r="H9" s="23"/>
      <c r="I9" s="22">
        <v>1.2868017326999437</v>
      </c>
    </row>
    <row r="10" spans="2:14" s="17" customFormat="1" ht="15.75" thickBot="1" x14ac:dyDescent="0.3"/>
    <row r="11" spans="2:14" s="17" customFormat="1" x14ac:dyDescent="0.25">
      <c r="D11" s="45" t="s">
        <v>27</v>
      </c>
      <c r="E11" s="46"/>
      <c r="F11" s="47" t="s">
        <v>35</v>
      </c>
      <c r="G11" s="48"/>
    </row>
    <row r="12" spans="2:14" s="17" customFormat="1" ht="16.5" customHeight="1" thickBot="1" x14ac:dyDescent="0.3">
      <c r="D12" s="24" t="s">
        <v>12</v>
      </c>
      <c r="E12" s="25" t="s">
        <v>0</v>
      </c>
      <c r="F12" s="49"/>
      <c r="G12" s="50"/>
    </row>
    <row r="13" spans="2:14" s="17" customFormat="1" x14ac:dyDescent="0.25">
      <c r="B13" s="26" t="s">
        <v>8</v>
      </c>
      <c r="C13" s="26"/>
      <c r="D13" s="27">
        <f>IF(L2=1,M2,M3)</f>
        <v>0.76627058377052604</v>
      </c>
      <c r="E13" s="28">
        <f>IF(L2=1,N2,N3)</f>
        <v>-7.13877408182962E-3</v>
      </c>
      <c r="F13" s="29"/>
      <c r="G13" s="30">
        <f>EXP(I4)/(EXP($I$4)+EXP($I$6)+EXP($I$7)+EXP($I$8)+EXP($I$9))</f>
        <v>5.7312599688194854E-2</v>
      </c>
    </row>
    <row r="14" spans="2:14" s="17" customFormat="1" x14ac:dyDescent="0.25">
      <c r="B14" s="31" t="str">
        <f>B6</f>
        <v>Продукт С</v>
      </c>
      <c r="C14" s="31"/>
      <c r="D14" s="32">
        <f>'Total Utility'!B3</f>
        <v>-0.39586934909674498</v>
      </c>
      <c r="E14" s="33">
        <f>'Total Utility'!B11</f>
        <v>5.7251505621159797E-3</v>
      </c>
      <c r="F14" s="31"/>
      <c r="G14" s="34">
        <f>EXP(I6)/(EXP($I$4)+EXP($I$6)+EXP($I$7)+EXP($I$8)+EXP($I$9))</f>
        <v>2.3792892430306585E-2</v>
      </c>
    </row>
    <row r="15" spans="2:14" s="17" customFormat="1" x14ac:dyDescent="0.25">
      <c r="B15" s="26" t="str">
        <f>B7</f>
        <v>Продукт D</v>
      </c>
      <c r="C15" s="26"/>
      <c r="D15" s="35">
        <f>'Total Utility'!B4</f>
        <v>-0.61276635499508603</v>
      </c>
      <c r="E15" s="36">
        <f>'Total Utility'!B12</f>
        <v>-3.1435889855568303E-4</v>
      </c>
      <c r="F15" s="26"/>
      <c r="G15" s="37">
        <f>EXP(I7)/(EXP($I$4)+EXP($I$6)+EXP($I$7)+EXP($I$8)+EXP($I$9))</f>
        <v>2.4287609554412847E-2</v>
      </c>
    </row>
    <row r="16" spans="2:14" s="17" customFormat="1" x14ac:dyDescent="0.25">
      <c r="B16" s="31" t="str">
        <f>B8</f>
        <v>Продукт Е</v>
      </c>
      <c r="C16" s="38"/>
      <c r="D16" s="32">
        <f>'Total Utility'!B5</f>
        <v>-0.44526520978586598</v>
      </c>
      <c r="E16" s="39">
        <f>'Total Utility'!B13</f>
        <v>1.9309262223395799E-2</v>
      </c>
      <c r="F16" s="38"/>
      <c r="G16" s="34">
        <f>EXP(I8)/(EXP($I$4)+EXP($I$6)+EXP($I$7)+EXP($I$8)+EXP($I$9))</f>
        <v>3.5331222839121816E-2</v>
      </c>
    </row>
    <row r="17" spans="2:9" s="17" customFormat="1" x14ac:dyDescent="0.25">
      <c r="B17" s="29" t="s">
        <v>17</v>
      </c>
      <c r="C17" s="29"/>
      <c r="D17" s="35"/>
      <c r="E17" s="36">
        <f>'Total Utility'!B8</f>
        <v>-9.2272051292584395E-2</v>
      </c>
      <c r="F17" s="29"/>
      <c r="G17" s="30">
        <f>EXP(I9)/(EXP($I$4)+EXP($I$6)+EXP($I$7)+EXP($I$8)+EXP($I$9))</f>
        <v>0.85927567548796391</v>
      </c>
      <c r="H17" s="22"/>
      <c r="I17" s="22"/>
    </row>
    <row r="18" spans="2:9" s="17" customFormat="1" x14ac:dyDescent="0.25">
      <c r="G18" s="40">
        <f>SUM(G13:G17)</f>
        <v>1</v>
      </c>
    </row>
    <row r="19" spans="2:9" s="17" customFormat="1" ht="15.75" thickBot="1" x14ac:dyDescent="0.3"/>
    <row r="20" spans="2:9" s="17" customFormat="1" x14ac:dyDescent="0.25">
      <c r="B20" s="53" t="s">
        <v>4</v>
      </c>
      <c r="C20" s="54" t="s">
        <v>7</v>
      </c>
      <c r="D20" s="55" t="s">
        <v>6</v>
      </c>
      <c r="F20" s="56" t="s">
        <v>15</v>
      </c>
      <c r="G20" s="57" t="s">
        <v>16</v>
      </c>
    </row>
    <row r="21" spans="2:9" s="17" customFormat="1" ht="15.75" thickBot="1" x14ac:dyDescent="0.3">
      <c r="B21" s="9">
        <v>12</v>
      </c>
      <c r="C21" s="10">
        <f t="shared" ref="C21:C30" si="0">EXP($D$13+$E$17*B21+$E$13*B21)/(EXP($D$13+$E$17*B21+$E$13*B21)+EXP($I$4)+EXP($I$6)+EXP($I$7)+EXP($I$8)+EXP($I$9))</f>
        <v>0.13410663069981865</v>
      </c>
      <c r="D21" s="13"/>
      <c r="F21" s="52">
        <v>4</v>
      </c>
      <c r="G21" s="41">
        <f>(H4*G13)-(F21*G13)</f>
        <v>1.0316267943875073</v>
      </c>
    </row>
    <row r="22" spans="2:9" s="17" customFormat="1" x14ac:dyDescent="0.25">
      <c r="B22" s="9">
        <v>14.5</v>
      </c>
      <c r="C22" s="10">
        <f t="shared" si="0"/>
        <v>0.10777682925794296</v>
      </c>
      <c r="D22" s="42">
        <f>((C22-C21)/C21)/((B22-B21)/B21)</f>
        <v>-0.9424071446839668</v>
      </c>
      <c r="E22" s="43"/>
    </row>
    <row r="23" spans="2:9" s="17" customFormat="1" x14ac:dyDescent="0.25">
      <c r="B23" s="9">
        <v>17</v>
      </c>
      <c r="C23" s="10">
        <f t="shared" si="0"/>
        <v>8.6102445784437764E-2</v>
      </c>
      <c r="D23" s="42">
        <f t="shared" ref="D23:D30" si="1">((C23-C22)/C22)/((B23-B22)/B22)</f>
        <v>-1.1664049222070192</v>
      </c>
      <c r="E23" s="43"/>
    </row>
    <row r="24" spans="2:9" s="17" customFormat="1" x14ac:dyDescent="0.25">
      <c r="B24" s="9">
        <v>19.5</v>
      </c>
      <c r="C24" s="10">
        <f t="shared" si="0"/>
        <v>6.8452460562519621E-2</v>
      </c>
      <c r="D24" s="42">
        <f t="shared" si="1"/>
        <v>-1.393919747756293</v>
      </c>
      <c r="E24" s="43"/>
    </row>
    <row r="25" spans="2:9" s="17" customFormat="1" x14ac:dyDescent="0.25">
      <c r="B25" s="9">
        <v>22</v>
      </c>
      <c r="C25" s="10">
        <f t="shared" si="0"/>
        <v>5.4205917630317221E-2</v>
      </c>
      <c r="D25" s="42">
        <f t="shared" si="1"/>
        <v>-1.6233607084099895</v>
      </c>
      <c r="E25" s="43"/>
    </row>
    <row r="26" spans="2:9" s="17" customFormat="1" x14ac:dyDescent="0.25">
      <c r="B26" s="9">
        <v>24.5</v>
      </c>
      <c r="C26" s="10">
        <f t="shared" si="0"/>
        <v>4.2788219123672158E-2</v>
      </c>
      <c r="D26" s="42">
        <f t="shared" si="1"/>
        <v>-1.8535936895989515</v>
      </c>
      <c r="E26" s="43"/>
    </row>
    <row r="27" spans="2:9" s="17" customFormat="1" x14ac:dyDescent="0.25">
      <c r="B27" s="9">
        <v>27</v>
      </c>
      <c r="C27" s="10">
        <f t="shared" si="0"/>
        <v>3.368982810447034E-2</v>
      </c>
      <c r="D27" s="42">
        <f t="shared" si="1"/>
        <v>-2.0838500366295585</v>
      </c>
      <c r="E27" s="43"/>
    </row>
    <row r="28" spans="2:9" s="17" customFormat="1" x14ac:dyDescent="0.25">
      <c r="B28" s="9">
        <v>29.5</v>
      </c>
      <c r="C28" s="10">
        <f t="shared" si="0"/>
        <v>2.647259367472083E-2</v>
      </c>
      <c r="D28" s="42">
        <f t="shared" si="1"/>
        <v>-2.3136399390221869</v>
      </c>
      <c r="E28" s="43"/>
    </row>
    <row r="29" spans="2:9" s="17" customFormat="1" x14ac:dyDescent="0.25">
      <c r="B29" s="9">
        <v>32</v>
      </c>
      <c r="C29" s="10">
        <f t="shared" si="0"/>
        <v>2.0768248253655999E-2</v>
      </c>
      <c r="D29" s="42">
        <f t="shared" si="1"/>
        <v>-2.5426777895526649</v>
      </c>
      <c r="E29" s="43"/>
    </row>
    <row r="30" spans="2:9" s="17" customFormat="1" ht="15.75" thickBot="1" x14ac:dyDescent="0.3">
      <c r="B30" s="14">
        <v>34.5</v>
      </c>
      <c r="C30" s="15">
        <f t="shared" si="0"/>
        <v>1.6272536090589863E-2</v>
      </c>
      <c r="D30" s="44">
        <f t="shared" si="1"/>
        <v>-2.7708218326558387</v>
      </c>
      <c r="E30" s="43"/>
    </row>
    <row r="31" spans="2:9" s="17" customFormat="1" x14ac:dyDescent="0.25"/>
    <row r="32" spans="2:9" s="17" customFormat="1" x14ac:dyDescent="0.25"/>
    <row r="33" s="17" customFormat="1" x14ac:dyDescent="0.25"/>
  </sheetData>
  <sheetProtection password="E3C9" sheet="1" objects="1" scenarios="1"/>
  <mergeCells count="3">
    <mergeCell ref="D2:G2"/>
    <mergeCell ref="D11:E11"/>
    <mergeCell ref="F11:G1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3" name="Scroll Bar 3">
              <controlPr defaultSiz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6</xdr:col>
                    <xdr:colOff>95250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4" name="Scroll Bar 4">
              <controlPr defaultSize="0" autoPict="0">
                <anchor moveWithCells="1">
                  <from>
                    <xdr:col>3</xdr:col>
                    <xdr:colOff>0</xdr:colOff>
                    <xdr:row>5</xdr:row>
                    <xdr:rowOff>9525</xdr:rowOff>
                  </from>
                  <to>
                    <xdr:col>6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Scroll Bar 6">
              <controlPr defaultSize="0" autoPict="0">
                <anchor moveWithCells="1">
                  <from>
                    <xdr:col>3</xdr:col>
                    <xdr:colOff>9525</xdr:colOff>
                    <xdr:row>6</xdr:row>
                    <xdr:rowOff>19050</xdr:rowOff>
                  </from>
                  <to>
                    <xdr:col>6</xdr:col>
                    <xdr:colOff>104775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Drop Down 7">
              <controlPr defaultSize="0" autoLine="0" autoPict="0">
                <anchor moveWithCells="1">
                  <from>
                    <xdr:col>1</xdr:col>
                    <xdr:colOff>19050</xdr:colOff>
                    <xdr:row>2</xdr:row>
                    <xdr:rowOff>0</xdr:rowOff>
                  </from>
                  <to>
                    <xdr:col>1</xdr:col>
                    <xdr:colOff>847725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Scroll Bar 8">
              <controlPr defaultSize="0" autoPict="0">
                <anchor moveWithCells="1">
                  <from>
                    <xdr:col>3</xdr:col>
                    <xdr:colOff>0</xdr:colOff>
                    <xdr:row>7</xdr:row>
                    <xdr:rowOff>19050</xdr:rowOff>
                  </from>
                  <to>
                    <xdr:col>6</xdr:col>
                    <xdr:colOff>95250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 Effects</vt:lpstr>
      <vt:lpstr>Total Utility</vt:lpstr>
      <vt:lpstr>Simulator</vt:lpstr>
    </vt:vector>
  </TitlesOfParts>
  <Company>MA Praktika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Ryazantsev</dc:creator>
  <cp:lastModifiedBy>Nikolay Ryazantsev</cp:lastModifiedBy>
  <dcterms:created xsi:type="dcterms:W3CDTF">2015-02-22T10:41:46Z</dcterms:created>
  <dcterms:modified xsi:type="dcterms:W3CDTF">2015-03-13T05:40:12Z</dcterms:modified>
</cp:coreProperties>
</file>